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7dfdc2b5ec114237/Desktop/"/>
    </mc:Choice>
  </mc:AlternateContent>
  <xr:revisionPtr revIDLastSave="12" documentId="8_{CAA7E4A4-9CDB-42EA-8C81-3F46E146E4B4}" xr6:coauthVersionLast="47" xr6:coauthVersionMax="47" xr10:uidLastSave="{83EF3394-DE4D-4D02-B1CE-C0AF8F50ACD6}"/>
  <bookViews>
    <workbookView xWindow="-110" yWindow="-110" windowWidth="25820" windowHeight="15500" xr2:uid="{00000000-000D-0000-FFFF-FFFF00000000}"/>
  </bookViews>
  <sheets>
    <sheet name="FutureJournals" sheetId="1" r:id="rId1"/>
    <sheet name="Future Book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2" l="1"/>
  <c r="H2" i="2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<sst xmlns="http://schemas.openxmlformats.org/spreadsheetml/2006/main" count="253" uniqueCount="157">
  <si>
    <t>Gastroenterology Nursing</t>
  </si>
  <si>
    <t>2015-02-01 - 2026-04-01</t>
  </si>
  <si>
    <t>1550-5014</t>
  </si>
  <si>
    <t>0741-5206</t>
  </si>
  <si>
    <t>2770-3509</t>
  </si>
  <si>
    <t>0002-0443</t>
  </si>
  <si>
    <t>1538-8646</t>
  </si>
  <si>
    <t>Clinical Medicine</t>
  </si>
  <si>
    <t>Nurse Educator</t>
  </si>
  <si>
    <t>1538-8670</t>
  </si>
  <si>
    <t>Nursing</t>
  </si>
  <si>
    <t>1550-5073;194</t>
  </si>
  <si>
    <t>1-9752-7722-8</t>
  </si>
  <si>
    <t>2015-01-01 - 2026-05-01</t>
  </si>
  <si>
    <t>35e</t>
  </si>
  <si>
    <t>2015-01-01 - 2025-10-01</t>
  </si>
  <si>
    <t>Plastic Surgical Nursing</t>
  </si>
  <si>
    <t>2169-981X</t>
  </si>
  <si>
    <t>Home Healthcare Now</t>
  </si>
  <si>
    <t>The 5-Minute Clinical Consult 2027</t>
  </si>
  <si>
    <t>Nursing Made Incredibly Easy!</t>
  </si>
  <si>
    <t>1-9752-8572-7</t>
  </si>
  <si>
    <t>ISBN-10</t>
  </si>
  <si>
    <t>Lippincott Williams &amp; Wilkins, a Wolters Kluwer business</t>
  </si>
  <si>
    <t>1550-5030</t>
  </si>
  <si>
    <t>Health Care Management Review</t>
  </si>
  <si>
    <t>1550-5049</t>
  </si>
  <si>
    <t>2015-01-01 - 2026-02-01</t>
  </si>
  <si>
    <t>2169-9798</t>
  </si>
  <si>
    <t>0730-4625</t>
  </si>
  <si>
    <t>1533-1458</t>
  </si>
  <si>
    <t>Nursing Education Perspectives</t>
  </si>
  <si>
    <t>1943-4685</t>
  </si>
  <si>
    <t>1538-9847</t>
  </si>
  <si>
    <t>0361-1817</t>
  </si>
  <si>
    <t>CIN: Computers, Informatics, Nursing</t>
  </si>
  <si>
    <t>2026-01-01 - 2026-01-01</t>
  </si>
  <si>
    <t>Beginning Date</t>
  </si>
  <si>
    <t>1539-0721</t>
  </si>
  <si>
    <t>1542-538X</t>
  </si>
  <si>
    <t>1538-8662</t>
  </si>
  <si>
    <t>Journal of Infusion Nursing</t>
  </si>
  <si>
    <t>0887-6274</t>
  </si>
  <si>
    <t>Journal of Addictions Nursing</t>
  </si>
  <si>
    <t>0361-929X</t>
  </si>
  <si>
    <t>978-1-9752-8572-2</t>
  </si>
  <si>
    <t>Journal for Nurses in Professional Development</t>
  </si>
  <si>
    <t>0744-6314</t>
  </si>
  <si>
    <t>Year Coverage</t>
  </si>
  <si>
    <t>Journal of Nursing Care Quality</t>
  </si>
  <si>
    <t>Critical Care Nursing Quarterly</t>
  </si>
  <si>
    <t>Edition</t>
  </si>
  <si>
    <t>1932-8095</t>
  </si>
  <si>
    <t>2022-01-01 - 2026-04-01</t>
  </si>
  <si>
    <t>0361-6274</t>
  </si>
  <si>
    <t>Journal of Wound, Ostomy &amp; Continence Nursing</t>
  </si>
  <si>
    <t>eISSN</t>
  </si>
  <si>
    <t>0002-936X</t>
  </si>
  <si>
    <t>1042-895X</t>
  </si>
  <si>
    <t>2015-01-01 - 2026-03-01</t>
  </si>
  <si>
    <t>Wolters Kluwer/PE Books</t>
  </si>
  <si>
    <t>1538-9774</t>
  </si>
  <si>
    <t>Advances in Nursing Science</t>
  </si>
  <si>
    <t>Nursing 2027-2028 Drug Handbook</t>
  </si>
  <si>
    <t>0893-2190</t>
  </si>
  <si>
    <t>Behavioral &amp; Social Sciences;Nursing</t>
  </si>
  <si>
    <t>1931-7662</t>
  </si>
  <si>
    <t>1932-8087</t>
  </si>
  <si>
    <t>Rehabilitation Nursing Journal</t>
  </si>
  <si>
    <t>0029-6562</t>
  </si>
  <si>
    <t>1538-9766</t>
  </si>
  <si>
    <t>Wolters Kluwer Health _ Lippincott Williams &amp; Wilkins</t>
  </si>
  <si>
    <t>Journal of Hospice &amp; Palliative Nursing</t>
  </si>
  <si>
    <t>1550-5111</t>
  </si>
  <si>
    <t>Pub Year</t>
  </si>
  <si>
    <t>2006-01-01 - 2020-11-01</t>
  </si>
  <si>
    <t>Public Health;Nursing</t>
  </si>
  <si>
    <t>1945-1474</t>
  </si>
  <si>
    <t>1538-8689</t>
  </si>
  <si>
    <t>1062-2551</t>
  </si>
  <si>
    <t>Holistic Nursing Practice</t>
  </si>
  <si>
    <t>3068-9589</t>
  </si>
  <si>
    <t>978-1-9752-7722-2</t>
  </si>
  <si>
    <t>ISBN-13</t>
  </si>
  <si>
    <t>Journal of Cardiovascular Nursing</t>
  </si>
  <si>
    <t>Nursing;Patient Education</t>
  </si>
  <si>
    <t>Journal Title</t>
  </si>
  <si>
    <t>1548-7148</t>
  </si>
  <si>
    <t>Nursing Management</t>
  </si>
  <si>
    <t>1539-0667</t>
  </si>
  <si>
    <t>Advances in Neonatal Care</t>
  </si>
  <si>
    <t>Publisher</t>
  </si>
  <si>
    <t>Nursing Critical Care</t>
  </si>
  <si>
    <t>Dimensions of Critical Care Nursing</t>
  </si>
  <si>
    <t>1538-9804</t>
  </si>
  <si>
    <t>1538-7488</t>
  </si>
  <si>
    <t>Clinical Medicine;Pharmacology;Nursing</t>
  </si>
  <si>
    <t>AJN, American Journal of Nursing</t>
  </si>
  <si>
    <t>Cancer Nursing</t>
  </si>
  <si>
    <t>Nursing;Clinical Medicine</t>
  </si>
  <si>
    <t>2374-4537</t>
  </si>
  <si>
    <t>0162-220X</t>
  </si>
  <si>
    <t>46th Ed.</t>
  </si>
  <si>
    <t>Journal of Christian Nursing</t>
  </si>
  <si>
    <t>Book Title</t>
  </si>
  <si>
    <t>1552-2032</t>
  </si>
  <si>
    <t>Plastic and Aesthetic Nursing</t>
  </si>
  <si>
    <t>2048-7940</t>
  </si>
  <si>
    <t>JONA: The Journal of Nursing Administration</t>
  </si>
  <si>
    <t>0743-2550</t>
  </si>
  <si>
    <t>1088-4602</t>
  </si>
  <si>
    <t>Nursing Administration Quarterly</t>
  </si>
  <si>
    <t>1057-3631</t>
  </si>
  <si>
    <t>1539-0705</t>
  </si>
  <si>
    <t>1522-2179</t>
  </si>
  <si>
    <t>Clinical Nurse Specialist</t>
  </si>
  <si>
    <t>1528-3976</t>
  </si>
  <si>
    <t>0360-4039</t>
  </si>
  <si>
    <t>2015-01-16 - 2026-05-01</t>
  </si>
  <si>
    <t>0161-9268</t>
  </si>
  <si>
    <t>1538-9782</t>
  </si>
  <si>
    <t>Nursing Research</t>
  </si>
  <si>
    <t>1558-447X</t>
  </si>
  <si>
    <t>1558-450X</t>
  </si>
  <si>
    <t/>
  </si>
  <si>
    <t>MCN: The American Journal of Maternal/Child Nursing</t>
  </si>
  <si>
    <t>0363-3624</t>
  </si>
  <si>
    <t>The Nurse Practitioner</t>
  </si>
  <si>
    <t>1550-5138</t>
  </si>
  <si>
    <t>ISSN</t>
  </si>
  <si>
    <t>1538-9855</t>
  </si>
  <si>
    <t>Journal of Perinatal &amp; Neonatal Nursing</t>
  </si>
  <si>
    <t>3068-9597</t>
  </si>
  <si>
    <t>2374-4529</t>
  </si>
  <si>
    <t>Medical Humanities;Clinical Medicine;Public Health;Nursing</t>
  </si>
  <si>
    <t>Clinical Medicine;Nursing</t>
  </si>
  <si>
    <t>0887-9303</t>
  </si>
  <si>
    <t>1544-5186</t>
  </si>
  <si>
    <t>0889-4655</t>
  </si>
  <si>
    <t>2015-01-01 - 2026-04-01</t>
  </si>
  <si>
    <t>0278-4807</t>
  </si>
  <si>
    <t>2015-01-01 - 2026-01-01</t>
  </si>
  <si>
    <t>Professional Case Management</t>
  </si>
  <si>
    <t>Subjects</t>
  </si>
  <si>
    <t>Orthopaedic Nursing</t>
  </si>
  <si>
    <t>1071-5754</t>
  </si>
  <si>
    <t>1550-5065</t>
  </si>
  <si>
    <t>0887-9311</t>
  </si>
  <si>
    <t>1536-0903</t>
  </si>
  <si>
    <t>2015-01-01 - 2021-10-01</t>
  </si>
  <si>
    <t>Jumpstart</t>
  </si>
  <si>
    <t>1536-0911</t>
  </si>
  <si>
    <t>International Journal of Addiction Nursing</t>
  </si>
  <si>
    <t>0744-6020</t>
  </si>
  <si>
    <t>2770-3517</t>
  </si>
  <si>
    <t>1536-5026</t>
  </si>
  <si>
    <t>1539-0683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</si>
</sst>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scheme val="minor"/>
    </font>
    <font>
      <u/>
      <sz val="11"/>
      <color theme="10"/>
      <name val="맑은 고딕"/>
      <family val="2"/>
      <scheme val="minor"/>
    </font>
    <font>
      <b/>
      <sz val="11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1" fillId="0" borderId="0" xfId="1"/>
    <xf numFmtId="0" fontId="2" fillId="0" borderId="0" xfId="0" applyFont="1"/>
  </cellXfs>
  <cellStyles count="2">
    <cellStyle name="표준" xfId="0" builtinId="0"/>
    <cellStyle name="하이퍼링크" xfId="1" builtinId="8"/>
  </cellStyles>
  <dxfs count="4">
    <dxf>
      <numFmt numFmtId="176" formatCode="m/d/yyyy"/>
    </dxf>
    <dxf>
      <numFmt numFmtId="176" formatCode="m/d/yyyy"/>
    </dxf>
    <dxf>
      <font>
        <b/>
        <sz val="11"/>
        <color theme="1"/>
        <name val="Calibri"/>
        <family val="2"/>
        <scheme val="minor"/>
      </font>
    </dxf>
    <dxf>
      <font>
        <b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G39" totalsRowShown="0" headerRowDxfId="3">
  <autoFilter ref="A1:G39" xr:uid="{00000000-0009-0000-0100-000001000000}"/>
  <sortState xmlns:xlrd2="http://schemas.microsoft.com/office/spreadsheetml/2017/richdata2" ref="A2:G39">
    <sortCondition ref="A1:A39"/>
  </sortState>
  <tableColumns count="7">
    <tableColumn id="1" xr3:uid="{00000000-0010-0000-0000-000001000000}" name="Journal Title"/>
    <tableColumn id="2" xr3:uid="{00000000-0010-0000-0000-000002000000}" name="ISSN"/>
    <tableColumn id="3" xr3:uid="{00000000-0010-0000-0000-000003000000}" name="eISSN"/>
    <tableColumn id="4" xr3:uid="{00000000-0010-0000-0000-000004000000}" name="Publisher"/>
    <tableColumn id="10" xr3:uid="{00000000-0010-0000-0000-00000A000000}" name="Year Coverage"/>
    <tableColumn id="13" xr3:uid="{00000000-0010-0000-0000-00000D000000}" name="Jumpstart"/>
    <tableColumn id="24" xr3:uid="{00000000-0010-0000-0000-000018000000}" name="Subjec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1:H3" totalsRowShown="0" headerRowDxfId="2">
  <autoFilter ref="A1:H3" xr:uid="{00000000-0009-0000-0100-000002000000}"/>
  <tableColumns count="8">
    <tableColumn id="1" xr3:uid="{00000000-0010-0000-0100-000001000000}" name="Book Title"/>
    <tableColumn id="2" xr3:uid="{00000000-0010-0000-0100-000002000000}" name="Beginning Date" dataDxfId="1" totalsRowDxfId="0"/>
    <tableColumn id="3" xr3:uid="{00000000-0010-0000-0100-000003000000}" name="ISBN-13"/>
    <tableColumn id="4" xr3:uid="{00000000-0010-0000-0100-000004000000}" name="ISBN-10"/>
    <tableColumn id="5" xr3:uid="{00000000-0010-0000-0100-000005000000}" name="Publisher"/>
    <tableColumn id="6" xr3:uid="{00000000-0010-0000-0100-000006000000}" name="Edition"/>
    <tableColumn id="7" xr3:uid="{00000000-0010-0000-0100-000007000000}" name="Pub Year"/>
    <tableColumn id="8" xr3:uid="{00000000-0010-0000-0100-000008000000}" name="Jumpstar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G39"/>
  <sheetViews>
    <sheetView tabSelected="1" zoomScaleNormal="100" workbookViewId="0">
      <pane ySplit="1" topLeftCell="A2" activePane="bottomLeft" state="frozen"/>
      <selection pane="bottomLeft"/>
    </sheetView>
  </sheetViews>
  <sheetFormatPr defaultColWidth="9.1640625" defaultRowHeight="17" x14ac:dyDescent="0.45"/>
  <cols>
    <col min="1" max="1" width="54.75" customWidth="1"/>
    <col min="2" max="3" width="14.75" customWidth="1"/>
    <col min="4" max="4" width="44.75" customWidth="1"/>
    <col min="5" max="5" width="25.33203125" customWidth="1"/>
    <col min="6" max="6" width="64.75" customWidth="1"/>
    <col min="7" max="7" width="12.75" customWidth="1"/>
  </cols>
  <sheetData>
    <row r="1" spans="1:7" x14ac:dyDescent="0.45">
      <c r="A1" s="3" t="s">
        <v>86</v>
      </c>
      <c r="B1" s="3" t="s">
        <v>129</v>
      </c>
      <c r="C1" s="3" t="s">
        <v>56</v>
      </c>
      <c r="D1" s="3" t="s">
        <v>91</v>
      </c>
      <c r="E1" s="3" t="s">
        <v>48</v>
      </c>
      <c r="F1" s="3" t="s">
        <v>150</v>
      </c>
      <c r="G1" s="3" t="s">
        <v>143</v>
      </c>
    </row>
    <row r="2" spans="1:7" x14ac:dyDescent="0.45">
      <c r="A2" t="s">
        <v>90</v>
      </c>
      <c r="B2" t="s">
        <v>148</v>
      </c>
      <c r="C2" t="s">
        <v>151</v>
      </c>
      <c r="D2" t="s">
        <v>71</v>
      </c>
      <c r="E2" t="s">
        <v>1</v>
      </c>
      <c r="F2" s="2" t="str">
        <f>HYPERLINK("https://ovidsp.ovid.com/ovidweb.cgi?T=JS&amp;NEWS=n&amp;CSC=Y&amp;PAGE=toc&amp;D=yrovft&amp;AN=00149525-000000000-00000","https://ovidsp.ovid.com/ovidweb.cgi?T=JS&amp;NEWS=n&amp;CSC=Y&amp;PAGE=toc&amp;D=yrovft&amp;AN=00149525-000000000-00000")</f>
        <v>https://ovidsp.ovid.com/ovidweb.cgi?T=JS&amp;NEWS=n&amp;CSC=Y&amp;PAGE=toc&amp;D=yrovft&amp;AN=00149525-000000000-00000</v>
      </c>
      <c r="G2" t="s">
        <v>10</v>
      </c>
    </row>
    <row r="3" spans="1:7" x14ac:dyDescent="0.45">
      <c r="A3" t="s">
        <v>62</v>
      </c>
      <c r="B3" t="s">
        <v>119</v>
      </c>
      <c r="C3" t="s">
        <v>2</v>
      </c>
      <c r="D3" t="s">
        <v>71</v>
      </c>
      <c r="E3" t="s">
        <v>141</v>
      </c>
      <c r="F3" s="2" t="str">
        <f>HYPERLINK("https://ovidsp.ovid.com/ovidweb.cgi?T=JS&amp;NEWS=n&amp;CSC=Y&amp;PAGE=toc&amp;D=yrovft&amp;AN=00012272-000000000-00000","https://ovidsp.ovid.com/ovidweb.cgi?T=JS&amp;NEWS=n&amp;CSC=Y&amp;PAGE=toc&amp;D=yrovft&amp;AN=00012272-000000000-00000")</f>
        <v>https://ovidsp.ovid.com/ovidweb.cgi?T=JS&amp;NEWS=n&amp;CSC=Y&amp;PAGE=toc&amp;D=yrovft&amp;AN=00012272-000000000-00000</v>
      </c>
      <c r="G3" t="s">
        <v>10</v>
      </c>
    </row>
    <row r="4" spans="1:7" x14ac:dyDescent="0.45">
      <c r="A4" t="s">
        <v>97</v>
      </c>
      <c r="B4" t="s">
        <v>57</v>
      </c>
      <c r="C4" t="s">
        <v>95</v>
      </c>
      <c r="D4" t="s">
        <v>71</v>
      </c>
      <c r="E4" t="s">
        <v>13</v>
      </c>
      <c r="F4" s="2" t="str">
        <f>HYPERLINK("https://ovidsp.ovid.com/ovidweb.cgi?T=JS&amp;NEWS=n&amp;CSC=Y&amp;PAGE=toc&amp;D=yrovft&amp;AN=00000446-000000000-00000","https://ovidsp.ovid.com/ovidweb.cgi?T=JS&amp;NEWS=n&amp;CSC=Y&amp;PAGE=toc&amp;D=yrovft&amp;AN=00000446-000000000-00000")</f>
        <v>https://ovidsp.ovid.com/ovidweb.cgi?T=JS&amp;NEWS=n&amp;CSC=Y&amp;PAGE=toc&amp;D=yrovft&amp;AN=00000446-000000000-00000</v>
      </c>
      <c r="G4" t="s">
        <v>135</v>
      </c>
    </row>
    <row r="5" spans="1:7" x14ac:dyDescent="0.45">
      <c r="A5" t="s">
        <v>98</v>
      </c>
      <c r="B5" t="s">
        <v>101</v>
      </c>
      <c r="C5" t="s">
        <v>94</v>
      </c>
      <c r="D5" t="s">
        <v>71</v>
      </c>
      <c r="E5" t="s">
        <v>13</v>
      </c>
      <c r="F5" s="2" t="str">
        <f>HYPERLINK("https://ovidsp.ovid.com/ovidweb.cgi?T=JS&amp;NEWS=n&amp;CSC=Y&amp;PAGE=toc&amp;D=yrovft&amp;AN=00002820-000000000-00000","https://ovidsp.ovid.com/ovidweb.cgi?T=JS&amp;NEWS=n&amp;CSC=Y&amp;PAGE=toc&amp;D=yrovft&amp;AN=00002820-000000000-00000")</f>
        <v>https://ovidsp.ovid.com/ovidweb.cgi?T=JS&amp;NEWS=n&amp;CSC=Y&amp;PAGE=toc&amp;D=yrovft&amp;AN=00002820-000000000-00000</v>
      </c>
      <c r="G5" t="s">
        <v>99</v>
      </c>
    </row>
    <row r="6" spans="1:7" x14ac:dyDescent="0.45">
      <c r="A6" t="s">
        <v>35</v>
      </c>
      <c r="B6" t="s">
        <v>124</v>
      </c>
      <c r="C6" t="s">
        <v>61</v>
      </c>
      <c r="D6" t="s">
        <v>71</v>
      </c>
      <c r="E6" t="s">
        <v>139</v>
      </c>
      <c r="F6" s="2" t="str">
        <f>HYPERLINK("https://ovidsp.ovid.com/ovidweb.cgi?T=JS&amp;NEWS=n&amp;CSC=Y&amp;PAGE=toc&amp;D=yrovft&amp;AN=00024665-000000000-00000","https://ovidsp.ovid.com/ovidweb.cgi?T=JS&amp;NEWS=n&amp;CSC=Y&amp;PAGE=toc&amp;D=yrovft&amp;AN=00024665-000000000-00000")</f>
        <v>https://ovidsp.ovid.com/ovidweb.cgi?T=JS&amp;NEWS=n&amp;CSC=Y&amp;PAGE=toc&amp;D=yrovft&amp;AN=00024665-000000000-00000</v>
      </c>
      <c r="G6" t="s">
        <v>10</v>
      </c>
    </row>
    <row r="7" spans="1:7" x14ac:dyDescent="0.45">
      <c r="A7" t="s">
        <v>115</v>
      </c>
      <c r="B7" t="s">
        <v>42</v>
      </c>
      <c r="C7" t="s">
        <v>120</v>
      </c>
      <c r="D7" t="s">
        <v>71</v>
      </c>
      <c r="E7" t="s">
        <v>13</v>
      </c>
      <c r="F7" s="2" t="str">
        <f>HYPERLINK("https://ovidsp.ovid.com/ovidweb.cgi?T=JS&amp;NEWS=n&amp;CSC=Y&amp;PAGE=toc&amp;D=yrovft&amp;AN=00002800-000000000-00000","https://ovidsp.ovid.com/ovidweb.cgi?T=JS&amp;NEWS=n&amp;CSC=Y&amp;PAGE=toc&amp;D=yrovft&amp;AN=00002800-000000000-00000")</f>
        <v>https://ovidsp.ovid.com/ovidweb.cgi?T=JS&amp;NEWS=n&amp;CSC=Y&amp;PAGE=toc&amp;D=yrovft&amp;AN=00002800-000000000-00000</v>
      </c>
      <c r="G7" t="s">
        <v>10</v>
      </c>
    </row>
    <row r="8" spans="1:7" x14ac:dyDescent="0.45">
      <c r="A8" t="s">
        <v>50</v>
      </c>
      <c r="B8" t="s">
        <v>136</v>
      </c>
      <c r="C8" t="s">
        <v>73</v>
      </c>
      <c r="D8" t="s">
        <v>71</v>
      </c>
      <c r="E8" t="s">
        <v>139</v>
      </c>
      <c r="F8" s="2" t="str">
        <f>HYPERLINK("https://ovidsp.ovid.com/ovidweb.cgi?T=JS&amp;NEWS=n&amp;CSC=Y&amp;PAGE=toc&amp;D=yrovft&amp;AN=00002727-000000000-00000","https://ovidsp.ovid.com/ovidweb.cgi?T=JS&amp;NEWS=n&amp;CSC=Y&amp;PAGE=toc&amp;D=yrovft&amp;AN=00002727-000000000-00000")</f>
        <v>https://ovidsp.ovid.com/ovidweb.cgi?T=JS&amp;NEWS=n&amp;CSC=Y&amp;PAGE=toc&amp;D=yrovft&amp;AN=00002727-000000000-00000</v>
      </c>
      <c r="G8" t="s">
        <v>99</v>
      </c>
    </row>
    <row r="9" spans="1:7" x14ac:dyDescent="0.45">
      <c r="A9" t="s">
        <v>93</v>
      </c>
      <c r="B9" t="s">
        <v>29</v>
      </c>
      <c r="C9" t="s">
        <v>6</v>
      </c>
      <c r="D9" t="s">
        <v>71</v>
      </c>
      <c r="E9" t="s">
        <v>13</v>
      </c>
      <c r="F9" s="2" t="str">
        <f>HYPERLINK("https://ovidsp.ovid.com/ovidweb.cgi?T=JS&amp;NEWS=n&amp;CSC=Y&amp;PAGE=toc&amp;D=yrovft&amp;AN=00003465-000000000-00000","https://ovidsp.ovid.com/ovidweb.cgi?T=JS&amp;NEWS=n&amp;CSC=Y&amp;PAGE=toc&amp;D=yrovft&amp;AN=00003465-000000000-00000")</f>
        <v>https://ovidsp.ovid.com/ovidweb.cgi?T=JS&amp;NEWS=n&amp;CSC=Y&amp;PAGE=toc&amp;D=yrovft&amp;AN=00003465-000000000-00000</v>
      </c>
      <c r="G9" t="s">
        <v>135</v>
      </c>
    </row>
    <row r="10" spans="1:7" x14ac:dyDescent="0.45">
      <c r="A10" t="s">
        <v>0</v>
      </c>
      <c r="B10" t="s">
        <v>58</v>
      </c>
      <c r="C10" t="s">
        <v>70</v>
      </c>
      <c r="D10" t="s">
        <v>71</v>
      </c>
      <c r="E10" t="s">
        <v>59</v>
      </c>
      <c r="F10" s="2" t="str">
        <f>HYPERLINK("https://ovidsp.ovid.com/ovidweb.cgi?T=JS&amp;NEWS=n&amp;CSC=Y&amp;PAGE=toc&amp;D=yrovft&amp;AN=00001610-000000000-00000","https://ovidsp.ovid.com/ovidweb.cgi?T=JS&amp;NEWS=n&amp;CSC=Y&amp;PAGE=toc&amp;D=yrovft&amp;AN=00001610-000000000-00000")</f>
        <v>https://ovidsp.ovid.com/ovidweb.cgi?T=JS&amp;NEWS=n&amp;CSC=Y&amp;PAGE=toc&amp;D=yrovft&amp;AN=00001610-000000000-00000</v>
      </c>
      <c r="G10" t="s">
        <v>135</v>
      </c>
    </row>
    <row r="11" spans="1:7" x14ac:dyDescent="0.45">
      <c r="A11" t="s">
        <v>25</v>
      </c>
      <c r="B11" t="s">
        <v>54</v>
      </c>
      <c r="C11" t="s">
        <v>24</v>
      </c>
      <c r="D11" t="s">
        <v>71</v>
      </c>
      <c r="E11" t="s">
        <v>139</v>
      </c>
      <c r="F11" s="2" t="str">
        <f>HYPERLINK("https://ovidsp.ovid.com/ovidweb.cgi?T=JS&amp;NEWS=n&amp;CSC=Y&amp;PAGE=toc&amp;D=yrovft&amp;AN=00004010-000000000-00000","https://ovidsp.ovid.com/ovidweb.cgi?T=JS&amp;NEWS=n&amp;CSC=Y&amp;PAGE=toc&amp;D=yrovft&amp;AN=00004010-000000000-00000")</f>
        <v>https://ovidsp.ovid.com/ovidweb.cgi?T=JS&amp;NEWS=n&amp;CSC=Y&amp;PAGE=toc&amp;D=yrovft&amp;AN=00004010-000000000-00000</v>
      </c>
      <c r="G11" t="s">
        <v>76</v>
      </c>
    </row>
    <row r="12" spans="1:7" x14ac:dyDescent="0.45">
      <c r="A12" t="s">
        <v>80</v>
      </c>
      <c r="B12" t="s">
        <v>147</v>
      </c>
      <c r="C12" t="s">
        <v>128</v>
      </c>
      <c r="D12" t="s">
        <v>71</v>
      </c>
      <c r="E12" t="s">
        <v>13</v>
      </c>
      <c r="F12" s="2" t="str">
        <f>HYPERLINK("https://ovidsp.ovid.com/ovidweb.cgi?T=JS&amp;NEWS=n&amp;CSC=Y&amp;PAGE=toc&amp;D=yrovft&amp;AN=00004650-000000000-00000","https://ovidsp.ovid.com/ovidweb.cgi?T=JS&amp;NEWS=n&amp;CSC=Y&amp;PAGE=toc&amp;D=yrovft&amp;AN=00004650-000000000-00000")</f>
        <v>https://ovidsp.ovid.com/ovidweb.cgi?T=JS&amp;NEWS=n&amp;CSC=Y&amp;PAGE=toc&amp;D=yrovft&amp;AN=00004650-000000000-00000</v>
      </c>
      <c r="G12" t="s">
        <v>10</v>
      </c>
    </row>
    <row r="13" spans="1:7" x14ac:dyDescent="0.45">
      <c r="A13" t="s">
        <v>18</v>
      </c>
      <c r="B13" t="s">
        <v>133</v>
      </c>
      <c r="C13" t="s">
        <v>100</v>
      </c>
      <c r="D13" t="s">
        <v>71</v>
      </c>
      <c r="E13" t="s">
        <v>59</v>
      </c>
      <c r="F13" s="2" t="str">
        <f>HYPERLINK("https://ovidsp.ovid.com/ovidweb.cgi?T=JS&amp;NEWS=n&amp;CSC=Y&amp;PAGE=toc&amp;D=yrovft&amp;AN=01845097-000000000-00000","https://ovidsp.ovid.com/ovidweb.cgi?T=JS&amp;NEWS=n&amp;CSC=Y&amp;PAGE=toc&amp;D=yrovft&amp;AN=01845097-000000000-00000")</f>
        <v>https://ovidsp.ovid.com/ovidweb.cgi?T=JS&amp;NEWS=n&amp;CSC=Y&amp;PAGE=toc&amp;D=yrovft&amp;AN=01845097-000000000-00000</v>
      </c>
      <c r="G13" t="s">
        <v>135</v>
      </c>
    </row>
    <row r="14" spans="1:7" x14ac:dyDescent="0.45">
      <c r="A14" t="s">
        <v>152</v>
      </c>
      <c r="B14" t="s">
        <v>81</v>
      </c>
      <c r="C14" t="s">
        <v>132</v>
      </c>
      <c r="D14" t="s">
        <v>71</v>
      </c>
      <c r="E14" t="s">
        <v>36</v>
      </c>
      <c r="F14" s="2" t="str">
        <f>HYPERLINK("https://ovidsp.ovid.com/ovidweb.cgi?T=JS&amp;NEWS=n&amp;CSC=Y&amp;PAGE=toc&amp;D=yrovft&amp;AN=02277189-000000000-00000","https://ovidsp.ovid.com/ovidweb.cgi?T=JS&amp;NEWS=n&amp;CSC=Y&amp;PAGE=toc&amp;D=yrovft&amp;AN=02277189-000000000-00000")</f>
        <v>https://ovidsp.ovid.com/ovidweb.cgi?T=JS&amp;NEWS=n&amp;CSC=Y&amp;PAGE=toc&amp;D=yrovft&amp;AN=02277189-000000000-00000</v>
      </c>
      <c r="G14" t="s">
        <v>134</v>
      </c>
    </row>
    <row r="15" spans="1:7" x14ac:dyDescent="0.45">
      <c r="A15" t="s">
        <v>108</v>
      </c>
      <c r="B15" t="s">
        <v>5</v>
      </c>
      <c r="C15" t="s">
        <v>38</v>
      </c>
      <c r="D15" t="s">
        <v>71</v>
      </c>
      <c r="E15" t="s">
        <v>13</v>
      </c>
      <c r="F15" s="2" t="str">
        <f>HYPERLINK("https://ovidsp.ovid.com/ovidweb.cgi?T=JS&amp;NEWS=n&amp;CSC=Y&amp;PAGE=toc&amp;D=yrovft&amp;AN=00005110-000000000-00000","https://ovidsp.ovid.com/ovidweb.cgi?T=JS&amp;NEWS=n&amp;CSC=Y&amp;PAGE=toc&amp;D=yrovft&amp;AN=00005110-000000000-00000")</f>
        <v>https://ovidsp.ovid.com/ovidweb.cgi?T=JS&amp;NEWS=n&amp;CSC=Y&amp;PAGE=toc&amp;D=yrovft&amp;AN=00005110-000000000-00000</v>
      </c>
      <c r="G15" t="s">
        <v>10</v>
      </c>
    </row>
    <row r="16" spans="1:7" x14ac:dyDescent="0.45">
      <c r="A16" t="s">
        <v>46</v>
      </c>
      <c r="B16" t="s">
        <v>28</v>
      </c>
      <c r="C16" t="s">
        <v>17</v>
      </c>
      <c r="D16" t="s">
        <v>71</v>
      </c>
      <c r="E16" t="s">
        <v>59</v>
      </c>
      <c r="F16" s="2" t="str">
        <f>HYPERLINK("https://ovidsp.ovid.com/ovidweb.cgi?T=JS&amp;NEWS=n&amp;CSC=Y&amp;PAGE=toc&amp;D=yrovft&amp;AN=01709760-000000000-00000","https://ovidsp.ovid.com/ovidweb.cgi?T=JS&amp;NEWS=n&amp;CSC=Y&amp;PAGE=toc&amp;D=yrovft&amp;AN=01709760-000000000-00000")</f>
        <v>https://ovidsp.ovid.com/ovidweb.cgi?T=JS&amp;NEWS=n&amp;CSC=Y&amp;PAGE=toc&amp;D=yrovft&amp;AN=01709760-000000000-00000</v>
      </c>
      <c r="G16" t="s">
        <v>124</v>
      </c>
    </row>
    <row r="17" spans="1:7" x14ac:dyDescent="0.45">
      <c r="A17" t="s">
        <v>43</v>
      </c>
      <c r="B17" t="s">
        <v>110</v>
      </c>
      <c r="C17" t="s">
        <v>87</v>
      </c>
      <c r="D17" t="s">
        <v>71</v>
      </c>
      <c r="E17" t="s">
        <v>15</v>
      </c>
      <c r="F17" s="2" t="str">
        <f>HYPERLINK("https://ovidsp.ovid.com/ovidweb.cgi?T=JS&amp;NEWS=n&amp;CSC=Y&amp;PAGE=toc&amp;D=yrovft&amp;AN=00060867-000000000-00000","https://ovidsp.ovid.com/ovidweb.cgi?T=JS&amp;NEWS=n&amp;CSC=Y&amp;PAGE=toc&amp;D=yrovft&amp;AN=00060867-000000000-00000")</f>
        <v>https://ovidsp.ovid.com/ovidweb.cgi?T=JS&amp;NEWS=n&amp;CSC=Y&amp;PAGE=toc&amp;D=yrovft&amp;AN=00060867-000000000-00000</v>
      </c>
      <c r="G17" t="s">
        <v>65</v>
      </c>
    </row>
    <row r="18" spans="1:7" x14ac:dyDescent="0.45">
      <c r="A18" t="s">
        <v>84</v>
      </c>
      <c r="B18" t="s">
        <v>138</v>
      </c>
      <c r="C18" t="s">
        <v>26</v>
      </c>
      <c r="D18" t="s">
        <v>71</v>
      </c>
      <c r="E18" t="s">
        <v>13</v>
      </c>
      <c r="F18" s="2" t="str">
        <f>HYPERLINK("https://ovidsp.ovid.com/ovidweb.cgi?T=JS&amp;NEWS=n&amp;CSC=Y&amp;PAGE=toc&amp;D=yrovft&amp;AN=00005082-000000000-00000","https://ovidsp.ovid.com/ovidweb.cgi?T=JS&amp;NEWS=n&amp;CSC=Y&amp;PAGE=toc&amp;D=yrovft&amp;AN=00005082-000000000-00000")</f>
        <v>https://ovidsp.ovid.com/ovidweb.cgi?T=JS&amp;NEWS=n&amp;CSC=Y&amp;PAGE=toc&amp;D=yrovft&amp;AN=00005082-000000000-00000</v>
      </c>
      <c r="G18" t="s">
        <v>7</v>
      </c>
    </row>
    <row r="19" spans="1:7" x14ac:dyDescent="0.45">
      <c r="A19" t="s">
        <v>103</v>
      </c>
      <c r="B19" t="s">
        <v>109</v>
      </c>
      <c r="C19" t="s">
        <v>66</v>
      </c>
      <c r="D19" t="s">
        <v>71</v>
      </c>
      <c r="E19" t="s">
        <v>139</v>
      </c>
      <c r="F19" s="2" t="str">
        <f>HYPERLINK("https://ovidsp.ovid.com/ovidweb.cgi?T=JS&amp;NEWS=n&amp;CSC=Y&amp;PAGE=toc&amp;D=yrovft&amp;AN=00005217-000000000-00000","https://ovidsp.ovid.com/ovidweb.cgi?T=JS&amp;NEWS=n&amp;CSC=Y&amp;PAGE=toc&amp;D=yrovft&amp;AN=00005217-000000000-00000")</f>
        <v>https://ovidsp.ovid.com/ovidweb.cgi?T=JS&amp;NEWS=n&amp;CSC=Y&amp;PAGE=toc&amp;D=yrovft&amp;AN=00005217-000000000-00000</v>
      </c>
      <c r="G19" t="s">
        <v>10</v>
      </c>
    </row>
    <row r="20" spans="1:7" x14ac:dyDescent="0.45">
      <c r="A20" t="s">
        <v>72</v>
      </c>
      <c r="B20" t="s">
        <v>114</v>
      </c>
      <c r="C20" t="s">
        <v>113</v>
      </c>
      <c r="D20" t="s">
        <v>71</v>
      </c>
      <c r="E20" t="s">
        <v>1</v>
      </c>
      <c r="F20" s="2" t="str">
        <f>HYPERLINK("https://ovidsp.ovid.com/ovidweb.cgi?T=JS&amp;NEWS=n&amp;CSC=Y&amp;PAGE=toc&amp;D=yrovft&amp;AN=00129191-000000000-00000","https://ovidsp.ovid.com/ovidweb.cgi?T=JS&amp;NEWS=n&amp;CSC=Y&amp;PAGE=toc&amp;D=yrovft&amp;AN=00129191-000000000-00000")</f>
        <v>https://ovidsp.ovid.com/ovidweb.cgi?T=JS&amp;NEWS=n&amp;CSC=Y&amp;PAGE=toc&amp;D=yrovft&amp;AN=00129191-000000000-00000</v>
      </c>
      <c r="G20" t="s">
        <v>99</v>
      </c>
    </row>
    <row r="21" spans="1:7" x14ac:dyDescent="0.45">
      <c r="A21" t="s">
        <v>41</v>
      </c>
      <c r="B21" t="s">
        <v>30</v>
      </c>
      <c r="C21" t="s">
        <v>89</v>
      </c>
      <c r="D21" t="s">
        <v>71</v>
      </c>
      <c r="E21" t="s">
        <v>59</v>
      </c>
      <c r="F21" s="2" t="str">
        <f>HYPERLINK("https://ovidsp.ovid.com/ovidweb.cgi?T=JS&amp;NEWS=n&amp;CSC=Y&amp;PAGE=toc&amp;D=yrovft&amp;AN=00129804-000000000-00000","https://ovidsp.ovid.com/ovidweb.cgi?T=JS&amp;NEWS=n&amp;CSC=Y&amp;PAGE=toc&amp;D=yrovft&amp;AN=00129804-000000000-00000")</f>
        <v>https://ovidsp.ovid.com/ovidweb.cgi?T=JS&amp;NEWS=n&amp;CSC=Y&amp;PAGE=toc&amp;D=yrovft&amp;AN=00129804-000000000-00000</v>
      </c>
      <c r="G21" t="s">
        <v>96</v>
      </c>
    </row>
    <row r="22" spans="1:7" x14ac:dyDescent="0.45">
      <c r="A22" t="s">
        <v>49</v>
      </c>
      <c r="B22" t="s">
        <v>112</v>
      </c>
      <c r="C22" t="s">
        <v>146</v>
      </c>
      <c r="D22" t="s">
        <v>71</v>
      </c>
      <c r="E22" t="s">
        <v>139</v>
      </c>
      <c r="F22" s="2" t="str">
        <f>HYPERLINK("https://ovidsp.ovid.com/ovidweb.cgi?T=JS&amp;NEWS=n&amp;CSC=Y&amp;PAGE=toc&amp;D=yrovft&amp;AN=00001786-000000000-00000","https://ovidsp.ovid.com/ovidweb.cgi?T=JS&amp;NEWS=n&amp;CSC=Y&amp;PAGE=toc&amp;D=yrovft&amp;AN=00001786-000000000-00000")</f>
        <v>https://ovidsp.ovid.com/ovidweb.cgi?T=JS&amp;NEWS=n&amp;CSC=Y&amp;PAGE=toc&amp;D=yrovft&amp;AN=00001786-000000000-00000</v>
      </c>
      <c r="G22" t="s">
        <v>85</v>
      </c>
    </row>
    <row r="23" spans="1:7" x14ac:dyDescent="0.45">
      <c r="A23" t="s">
        <v>131</v>
      </c>
      <c r="B23" t="s">
        <v>64</v>
      </c>
      <c r="C23" t="s">
        <v>11</v>
      </c>
      <c r="D23" t="s">
        <v>71</v>
      </c>
      <c r="E23" t="s">
        <v>139</v>
      </c>
      <c r="F23" s="2" t="str">
        <f>HYPERLINK("https://ovidsp.ovid.com/ovidweb.cgi?T=JS&amp;NEWS=n&amp;CSC=Y&amp;PAGE=toc&amp;D=yrovft&amp;AN=00005237-000000000-00000","https://ovidsp.ovid.com/ovidweb.cgi?T=JS&amp;NEWS=n&amp;CSC=Y&amp;PAGE=toc&amp;D=yrovft&amp;AN=00005237-000000000-00000")</f>
        <v>https://ovidsp.ovid.com/ovidweb.cgi?T=JS&amp;NEWS=n&amp;CSC=Y&amp;PAGE=toc&amp;D=yrovft&amp;AN=00005237-000000000-00000</v>
      </c>
      <c r="G23" t="s">
        <v>124</v>
      </c>
    </row>
    <row r="24" spans="1:7" x14ac:dyDescent="0.45">
      <c r="A24" t="s">
        <v>55</v>
      </c>
      <c r="B24" t="s">
        <v>145</v>
      </c>
      <c r="C24" t="s">
        <v>116</v>
      </c>
      <c r="D24" t="s">
        <v>71</v>
      </c>
      <c r="E24" t="s">
        <v>59</v>
      </c>
      <c r="F24" s="2" t="str">
        <f>HYPERLINK("https://ovidsp.ovid.com/ovidweb.cgi?T=JS&amp;NEWS=n&amp;CSC=Y&amp;PAGE=toc&amp;D=yrovft&amp;AN=00152192-000000000-00000","https://ovidsp.ovid.com/ovidweb.cgi?T=JS&amp;NEWS=n&amp;CSC=Y&amp;PAGE=toc&amp;D=yrovft&amp;AN=00152192-000000000-00000")</f>
        <v>https://ovidsp.ovid.com/ovidweb.cgi?T=JS&amp;NEWS=n&amp;CSC=Y&amp;PAGE=toc&amp;D=yrovft&amp;AN=00152192-000000000-00000</v>
      </c>
      <c r="G24" t="s">
        <v>99</v>
      </c>
    </row>
    <row r="25" spans="1:7" x14ac:dyDescent="0.45">
      <c r="A25" t="s">
        <v>125</v>
      </c>
      <c r="B25" t="s">
        <v>44</v>
      </c>
      <c r="C25" t="s">
        <v>156</v>
      </c>
      <c r="D25" t="s">
        <v>71</v>
      </c>
      <c r="E25" t="s">
        <v>59</v>
      </c>
      <c r="F25" s="2" t="str">
        <f>HYPERLINK("https://ovidsp.ovid.com/ovidweb.cgi?T=JS&amp;NEWS=n&amp;CSC=Y&amp;PAGE=toc&amp;D=yrovft&amp;AN=00005721-000000000-00000","https://ovidsp.ovid.com/ovidweb.cgi?T=JS&amp;NEWS=n&amp;CSC=Y&amp;PAGE=toc&amp;D=yrovft&amp;AN=00005721-000000000-00000")</f>
        <v>https://ovidsp.ovid.com/ovidweb.cgi?T=JS&amp;NEWS=n&amp;CSC=Y&amp;PAGE=toc&amp;D=yrovft&amp;AN=00005721-000000000-00000</v>
      </c>
      <c r="G25" t="s">
        <v>99</v>
      </c>
    </row>
    <row r="26" spans="1:7" x14ac:dyDescent="0.45">
      <c r="A26" t="s">
        <v>8</v>
      </c>
      <c r="B26" t="s">
        <v>126</v>
      </c>
      <c r="C26" t="s">
        <v>130</v>
      </c>
      <c r="D26" t="s">
        <v>71</v>
      </c>
      <c r="E26" t="s">
        <v>13</v>
      </c>
      <c r="F26" s="2" t="str">
        <f>HYPERLINK("https://ovidsp.ovid.com/ovidweb.cgi?T=JS&amp;NEWS=n&amp;CSC=Y&amp;PAGE=toc&amp;D=yrovft&amp;AN=00006223-000000000-00000","https://ovidsp.ovid.com/ovidweb.cgi?T=JS&amp;NEWS=n&amp;CSC=Y&amp;PAGE=toc&amp;D=yrovft&amp;AN=00006223-000000000-00000")</f>
        <v>https://ovidsp.ovid.com/ovidweb.cgi?T=JS&amp;NEWS=n&amp;CSC=Y&amp;PAGE=toc&amp;D=yrovft&amp;AN=00006223-000000000-00000</v>
      </c>
      <c r="G26" t="s">
        <v>10</v>
      </c>
    </row>
    <row r="27" spans="1:7" x14ac:dyDescent="0.45">
      <c r="A27" t="s">
        <v>10</v>
      </c>
      <c r="B27" t="s">
        <v>117</v>
      </c>
      <c r="C27" t="s">
        <v>78</v>
      </c>
      <c r="D27" t="s">
        <v>71</v>
      </c>
      <c r="E27" t="s">
        <v>13</v>
      </c>
      <c r="F27" s="2" t="str">
        <f>HYPERLINK("https://ovidsp.ovid.com/ovidweb.cgi?T=JS&amp;NEWS=n&amp;CSC=Y&amp;PAGE=toc&amp;D=yrovft&amp;AN=00152193-000000000-00000","https://ovidsp.ovid.com/ovidweb.cgi?T=JS&amp;NEWS=n&amp;CSC=Y&amp;PAGE=toc&amp;D=yrovft&amp;AN=00152193-000000000-00000")</f>
        <v>https://ovidsp.ovid.com/ovidweb.cgi?T=JS&amp;NEWS=n&amp;CSC=Y&amp;PAGE=toc&amp;D=yrovft&amp;AN=00152193-000000000-00000</v>
      </c>
      <c r="G27" t="s">
        <v>99</v>
      </c>
    </row>
    <row r="28" spans="1:7" x14ac:dyDescent="0.45">
      <c r="A28" t="s">
        <v>111</v>
      </c>
      <c r="B28" t="s">
        <v>79</v>
      </c>
      <c r="C28" t="s">
        <v>77</v>
      </c>
      <c r="D28" t="s">
        <v>71</v>
      </c>
      <c r="E28" t="s">
        <v>139</v>
      </c>
      <c r="F28" s="2" t="str">
        <f>HYPERLINK("https://ovidsp.ovid.com/ovidweb.cgi?T=JS&amp;NEWS=n&amp;CSC=Y&amp;PAGE=toc&amp;D=yrovft&amp;AN=00006216-000000000-00000","https://ovidsp.ovid.com/ovidweb.cgi?T=JS&amp;NEWS=n&amp;CSC=Y&amp;PAGE=toc&amp;D=yrovft&amp;AN=00006216-000000000-00000")</f>
        <v>https://ovidsp.ovid.com/ovidweb.cgi?T=JS&amp;NEWS=n&amp;CSC=Y&amp;PAGE=toc&amp;D=yrovft&amp;AN=00006216-000000000-00000</v>
      </c>
      <c r="G28" t="s">
        <v>10</v>
      </c>
    </row>
    <row r="29" spans="1:7" x14ac:dyDescent="0.45">
      <c r="A29" t="s">
        <v>92</v>
      </c>
      <c r="B29" t="s">
        <v>122</v>
      </c>
      <c r="C29" t="s">
        <v>123</v>
      </c>
      <c r="D29" t="s">
        <v>71</v>
      </c>
      <c r="E29" t="s">
        <v>75</v>
      </c>
      <c r="F29" s="2" t="str">
        <f>HYPERLINK("https://ovidsp.ovid.com/ovidweb.cgi?T=JS&amp;NEWS=n&amp;CSC=Y&amp;PAGE=toc&amp;D=yrovft&amp;AN=01244666-000000000-00000","https://ovidsp.ovid.com/ovidweb.cgi?T=JS&amp;NEWS=n&amp;CSC=Y&amp;PAGE=toc&amp;D=yrovft&amp;AN=01244666-000000000-00000")</f>
        <v>https://ovidsp.ovid.com/ovidweb.cgi?T=JS&amp;NEWS=n&amp;CSC=Y&amp;PAGE=toc&amp;D=yrovft&amp;AN=01244666-000000000-00000</v>
      </c>
      <c r="G29" t="s">
        <v>99</v>
      </c>
    </row>
    <row r="30" spans="1:7" x14ac:dyDescent="0.45">
      <c r="A30" t="s">
        <v>31</v>
      </c>
      <c r="B30" t="s">
        <v>155</v>
      </c>
      <c r="C30" t="s">
        <v>32</v>
      </c>
      <c r="D30" t="s">
        <v>71</v>
      </c>
      <c r="E30" t="s">
        <v>13</v>
      </c>
      <c r="F30" s="2" t="str">
        <f>HYPERLINK("https://ovidsp.ovid.com/ovidweb.cgi?T=JS&amp;NEWS=n&amp;CSC=Y&amp;PAGE=toc&amp;D=yrovft&amp;AN=00024776-000000000-00000","https://ovidsp.ovid.com/ovidweb.cgi?T=JS&amp;NEWS=n&amp;CSC=Y&amp;PAGE=toc&amp;D=yrovft&amp;AN=00024776-000000000-00000")</f>
        <v>https://ovidsp.ovid.com/ovidweb.cgi?T=JS&amp;NEWS=n&amp;CSC=Y&amp;PAGE=toc&amp;D=yrovft&amp;AN=00024776-000000000-00000</v>
      </c>
      <c r="G30" t="s">
        <v>10</v>
      </c>
    </row>
    <row r="31" spans="1:7" x14ac:dyDescent="0.45">
      <c r="A31" t="s">
        <v>20</v>
      </c>
      <c r="B31" t="s">
        <v>137</v>
      </c>
      <c r="C31" t="s">
        <v>105</v>
      </c>
      <c r="D31" t="s">
        <v>71</v>
      </c>
      <c r="E31" t="s">
        <v>13</v>
      </c>
      <c r="F31" s="2" t="str">
        <f>HYPERLINK("https://ovidsp.ovid.com/ovidweb.cgi?T=JS&amp;NEWS=n&amp;CSC=Y&amp;PAGE=toc&amp;D=yrovft&amp;AN=00152258-000000000-00000","https://ovidsp.ovid.com/ovidweb.cgi?T=JS&amp;NEWS=n&amp;CSC=Y&amp;PAGE=toc&amp;D=yrovft&amp;AN=00152258-000000000-00000")</f>
        <v>https://ovidsp.ovid.com/ovidweb.cgi?T=JS&amp;NEWS=n&amp;CSC=Y&amp;PAGE=toc&amp;D=yrovft&amp;AN=00152258-000000000-00000</v>
      </c>
      <c r="G31" t="s">
        <v>10</v>
      </c>
    </row>
    <row r="32" spans="1:7" x14ac:dyDescent="0.45">
      <c r="A32" t="s">
        <v>88</v>
      </c>
      <c r="B32" t="s">
        <v>47</v>
      </c>
      <c r="C32" t="s">
        <v>9</v>
      </c>
      <c r="D32" t="s">
        <v>71</v>
      </c>
      <c r="E32" t="s">
        <v>59</v>
      </c>
      <c r="F32" s="2" t="str">
        <f>HYPERLINK("https://ovidsp.ovid.com/ovidweb.cgi?T=JS&amp;NEWS=n&amp;CSC=Y&amp;PAGE=toc&amp;D=yrovft&amp;AN=00006247-000000000-00000","https://ovidsp.ovid.com/ovidweb.cgi?T=JS&amp;NEWS=n&amp;CSC=Y&amp;PAGE=toc&amp;D=yrovft&amp;AN=00006247-000000000-00000")</f>
        <v>https://ovidsp.ovid.com/ovidweb.cgi?T=JS&amp;NEWS=n&amp;CSC=Y&amp;PAGE=toc&amp;D=yrovft&amp;AN=00006247-000000000-00000</v>
      </c>
      <c r="G32" t="s">
        <v>10</v>
      </c>
    </row>
    <row r="33" spans="1:7" x14ac:dyDescent="0.45">
      <c r="A33" t="s">
        <v>121</v>
      </c>
      <c r="B33" t="s">
        <v>69</v>
      </c>
      <c r="C33" t="s">
        <v>33</v>
      </c>
      <c r="D33" t="s">
        <v>71</v>
      </c>
      <c r="E33" t="s">
        <v>13</v>
      </c>
      <c r="F33" s="2" t="str">
        <f>HYPERLINK("https://ovidsp.ovid.com/ovidweb.cgi?T=JS&amp;NEWS=n&amp;CSC=Y&amp;PAGE=toc&amp;D=yrovft&amp;AN=00006199-000000000-00000","https://ovidsp.ovid.com/ovidweb.cgi?T=JS&amp;NEWS=n&amp;CSC=Y&amp;PAGE=toc&amp;D=yrovft&amp;AN=00006199-000000000-00000")</f>
        <v>https://ovidsp.ovid.com/ovidweb.cgi?T=JS&amp;NEWS=n&amp;CSC=Y&amp;PAGE=toc&amp;D=yrovft&amp;AN=00006199-000000000-00000</v>
      </c>
      <c r="G33" t="s">
        <v>10</v>
      </c>
    </row>
    <row r="34" spans="1:7" x14ac:dyDescent="0.45">
      <c r="A34" t="s">
        <v>144</v>
      </c>
      <c r="B34" t="s">
        <v>153</v>
      </c>
      <c r="C34" t="s">
        <v>39</v>
      </c>
      <c r="D34" t="s">
        <v>71</v>
      </c>
      <c r="E34" t="s">
        <v>59</v>
      </c>
      <c r="F34" s="2" t="str">
        <f>HYPERLINK("https://ovidsp.ovid.com/ovidweb.cgi?T=JS&amp;NEWS=n&amp;CSC=Y&amp;PAGE=toc&amp;D=yrovft&amp;AN=00006416-000000000-00000","https://ovidsp.ovid.com/ovidweb.cgi?T=JS&amp;NEWS=n&amp;CSC=Y&amp;PAGE=toc&amp;D=yrovft&amp;AN=00006416-000000000-00000")</f>
        <v>https://ovidsp.ovid.com/ovidweb.cgi?T=JS&amp;NEWS=n&amp;CSC=Y&amp;PAGE=toc&amp;D=yrovft&amp;AN=00006416-000000000-00000</v>
      </c>
      <c r="G34" t="s">
        <v>135</v>
      </c>
    </row>
    <row r="35" spans="1:7" x14ac:dyDescent="0.45">
      <c r="A35" t="s">
        <v>106</v>
      </c>
      <c r="B35" t="s">
        <v>4</v>
      </c>
      <c r="C35" t="s">
        <v>154</v>
      </c>
      <c r="D35" t="s">
        <v>71</v>
      </c>
      <c r="E35" t="s">
        <v>53</v>
      </c>
      <c r="F35" s="2" t="str">
        <f>HYPERLINK("https://ovidsp.ovid.com/ovidweb.cgi?T=JS&amp;NEWS=n&amp;CSC=Y&amp;PAGE=toc&amp;D=yrovft&amp;AN=02272668-000000000-00000","https://ovidsp.ovid.com/ovidweb.cgi?T=JS&amp;NEWS=n&amp;CSC=Y&amp;PAGE=toc&amp;D=yrovft&amp;AN=02272668-000000000-00000")</f>
        <v>https://ovidsp.ovid.com/ovidweb.cgi?T=JS&amp;NEWS=n&amp;CSC=Y&amp;PAGE=toc&amp;D=yrovft&amp;AN=02272668-000000000-00000</v>
      </c>
      <c r="G35" t="s">
        <v>124</v>
      </c>
    </row>
    <row r="36" spans="1:7" x14ac:dyDescent="0.45">
      <c r="A36" t="s">
        <v>16</v>
      </c>
      <c r="B36" t="s">
        <v>3</v>
      </c>
      <c r="C36" t="s">
        <v>124</v>
      </c>
      <c r="D36" t="s">
        <v>71</v>
      </c>
      <c r="E36" t="s">
        <v>149</v>
      </c>
      <c r="F36" s="2" t="str">
        <f>HYPERLINK("https://ovidsp.ovid.com/ovidweb.cgi?T=JS&amp;NEWS=n&amp;CSC=Y&amp;PAGE=toc&amp;D=yrovft&amp;AN=00006527-000000000-00000","https://ovidsp.ovid.com/ovidweb.cgi?T=JS&amp;NEWS=n&amp;CSC=Y&amp;PAGE=toc&amp;D=yrovft&amp;AN=00006527-000000000-00000")</f>
        <v>https://ovidsp.ovid.com/ovidweb.cgi?T=JS&amp;NEWS=n&amp;CSC=Y&amp;PAGE=toc&amp;D=yrovft&amp;AN=00006527-000000000-00000</v>
      </c>
      <c r="G36" t="s">
        <v>135</v>
      </c>
    </row>
    <row r="37" spans="1:7" x14ac:dyDescent="0.45">
      <c r="A37" t="s">
        <v>142</v>
      </c>
      <c r="B37" t="s">
        <v>67</v>
      </c>
      <c r="C37" t="s">
        <v>52</v>
      </c>
      <c r="D37" t="s">
        <v>71</v>
      </c>
      <c r="E37" t="s">
        <v>13</v>
      </c>
      <c r="F37" s="2" t="str">
        <f>HYPERLINK("https://ovidsp.ovid.com/ovidweb.cgi?T=JS&amp;NEWS=n&amp;CSC=Y&amp;PAGE=toc&amp;D=yrovft&amp;AN=01269241-000000000-00000","https://ovidsp.ovid.com/ovidweb.cgi?T=JS&amp;NEWS=n&amp;CSC=Y&amp;PAGE=toc&amp;D=yrovft&amp;AN=01269241-000000000-00000")</f>
        <v>https://ovidsp.ovid.com/ovidweb.cgi?T=JS&amp;NEWS=n&amp;CSC=Y&amp;PAGE=toc&amp;D=yrovft&amp;AN=01269241-000000000-00000</v>
      </c>
      <c r="G37" t="s">
        <v>10</v>
      </c>
    </row>
    <row r="38" spans="1:7" x14ac:dyDescent="0.45">
      <c r="A38" t="s">
        <v>68</v>
      </c>
      <c r="B38" t="s">
        <v>140</v>
      </c>
      <c r="C38" t="s">
        <v>107</v>
      </c>
      <c r="D38" t="s">
        <v>71</v>
      </c>
      <c r="E38" t="s">
        <v>27</v>
      </c>
      <c r="F38" s="2" t="str">
        <f>HYPERLINK("https://ovidsp.ovid.com/ovidweb.cgi?T=JS&amp;NEWS=n&amp;CSC=Y&amp;PAGE=toc&amp;D=yrovft&amp;AN=00006939-000000000-00000","https://ovidsp.ovid.com/ovidweb.cgi?T=JS&amp;NEWS=n&amp;CSC=Y&amp;PAGE=toc&amp;D=yrovft&amp;AN=00006939-000000000-00000")</f>
        <v>https://ovidsp.ovid.com/ovidweb.cgi?T=JS&amp;NEWS=n&amp;CSC=Y&amp;PAGE=toc&amp;D=yrovft&amp;AN=00006939-000000000-00000</v>
      </c>
      <c r="G38" t="s">
        <v>10</v>
      </c>
    </row>
    <row r="39" spans="1:7" x14ac:dyDescent="0.45">
      <c r="A39" t="s">
        <v>127</v>
      </c>
      <c r="B39" t="s">
        <v>34</v>
      </c>
      <c r="C39" t="s">
        <v>40</v>
      </c>
      <c r="D39" t="s">
        <v>71</v>
      </c>
      <c r="E39" t="s">
        <v>118</v>
      </c>
      <c r="F39" s="2" t="str">
        <f>HYPERLINK("https://ovidsp.ovid.com/ovidweb.cgi?T=JS&amp;NEWS=n&amp;CSC=Y&amp;PAGE=toc&amp;D=yrovft&amp;AN=00006205-000000000-00000","https://ovidsp.ovid.com/ovidweb.cgi?T=JS&amp;NEWS=n&amp;CSC=Y&amp;PAGE=toc&amp;D=yrovft&amp;AN=00006205-000000000-00000")</f>
        <v>https://ovidsp.ovid.com/ovidweb.cgi?T=JS&amp;NEWS=n&amp;CSC=Y&amp;PAGE=toc&amp;D=yrovft&amp;AN=00006205-000000000-00000</v>
      </c>
      <c r="G39" t="s">
        <v>10</v>
      </c>
    </row>
  </sheetData>
  <phoneticPr fontId="3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H3"/>
  <sheetViews>
    <sheetView zoomScaleNormal="100" workbookViewId="0">
      <pane ySplit="1" topLeftCell="A2" activePane="bottomLeft" state="frozen"/>
      <selection pane="bottomLeft"/>
    </sheetView>
  </sheetViews>
  <sheetFormatPr defaultColWidth="9.1640625" defaultRowHeight="17" x14ac:dyDescent="0.45"/>
  <cols>
    <col min="1" max="1" width="54.75" customWidth="1"/>
    <col min="2" max="2" width="18.75" customWidth="1"/>
    <col min="3" max="3" width="19.75" customWidth="1"/>
    <col min="4" max="4" width="14.75" customWidth="1"/>
    <col min="5" max="5" width="44.75" customWidth="1"/>
    <col min="6" max="6" width="14.75" customWidth="1"/>
    <col min="7" max="7" width="12.75" customWidth="1"/>
    <col min="8" max="8" width="64.75" customWidth="1"/>
  </cols>
  <sheetData>
    <row r="1" spans="1:8" x14ac:dyDescent="0.45">
      <c r="A1" s="3" t="s">
        <v>104</v>
      </c>
      <c r="B1" s="3" t="s">
        <v>37</v>
      </c>
      <c r="C1" s="3" t="s">
        <v>83</v>
      </c>
      <c r="D1" s="3" t="s">
        <v>22</v>
      </c>
      <c r="E1" s="3" t="s">
        <v>91</v>
      </c>
      <c r="F1" s="3" t="s">
        <v>51</v>
      </c>
      <c r="G1" s="3" t="s">
        <v>74</v>
      </c>
      <c r="H1" s="3" t="s">
        <v>150</v>
      </c>
    </row>
    <row r="2" spans="1:8" x14ac:dyDescent="0.45">
      <c r="A2" t="s">
        <v>63</v>
      </c>
      <c r="B2" s="1">
        <v>46142</v>
      </c>
      <c r="C2" t="s">
        <v>82</v>
      </c>
      <c r="D2" t="s">
        <v>12</v>
      </c>
      <c r="E2" t="s">
        <v>60</v>
      </c>
      <c r="F2" t="s">
        <v>102</v>
      </c>
      <c r="G2">
        <v>0</v>
      </c>
      <c r="H2" s="2" t="str">
        <f>HYPERLINK("https://ovidsp.ovid.com/ovidweb.cgi?T=JS&amp;NEWS=n&amp;CSC=Y&amp;PAGE=booktext&amp;D=books&amp;SC=02277010&amp;EPUB=Y","https://ovidsp.ovid.com/ovidweb.cgi?T=JS&amp;NEWS=n&amp;CSC=Y&amp;PAGE=booktext&amp;D=books&amp;SC=02277010&amp;EPUB=Y")</f>
        <v>https://ovidsp.ovid.com/ovidweb.cgi?T=JS&amp;NEWS=n&amp;CSC=Y&amp;PAGE=booktext&amp;D=books&amp;SC=02277010&amp;EPUB=Y</v>
      </c>
    </row>
    <row r="3" spans="1:8" x14ac:dyDescent="0.45">
      <c r="A3" t="s">
        <v>19</v>
      </c>
      <c r="B3" s="1">
        <v>46142</v>
      </c>
      <c r="C3" t="s">
        <v>45</v>
      </c>
      <c r="D3" t="s">
        <v>21</v>
      </c>
      <c r="E3" t="s">
        <v>23</v>
      </c>
      <c r="F3" t="s">
        <v>14</v>
      </c>
      <c r="G3">
        <v>2027</v>
      </c>
      <c r="H3" s="2" t="str">
        <f>HYPERLINK("https://ovidsp.ovid.com/ovidweb.cgi?T=JS&amp;NEWS=n&amp;CSC=Y&amp;PAGE=booktext&amp;D=books&amp;SC=02277262&amp;EPUB=Y","https://ovidsp.ovid.com/ovidweb.cgi?T=JS&amp;NEWS=n&amp;CSC=Y&amp;PAGE=booktext&amp;D=books&amp;SC=02277262&amp;EPUB=Y")</f>
        <v>https://ovidsp.ovid.com/ovidweb.cgi?T=JS&amp;NEWS=n&amp;CSC=Y&amp;PAGE=booktext&amp;D=books&amp;SC=02277262&amp;EPUB=Y</v>
      </c>
    </row>
  </sheetData>
  <phoneticPr fontId="3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FutureJournals</vt:lpstr>
      <vt:lpstr>Future Books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현석 오</cp:lastModifiedBy>
  <dcterms:created xsi:type="dcterms:W3CDTF">2026-04-29T23:03:27Z</dcterms:created>
  <dcterms:modified xsi:type="dcterms:W3CDTF">2026-04-30T04:03:16Z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e6ee112-9e5c-4f16-b63d-fcad06e1707e_Enabled">
    <vt:lpwstr>true</vt:lpwstr>
  </property>
  <property fmtid="{D5CDD505-2E9C-101B-9397-08002B2CF9AE}" pid="3" name="MSIP_Label_fe6ee112-9e5c-4f16-b63d-fcad06e1707e_SetDate">
    <vt:lpwstr>2026-04-29T23:08:47Z</vt:lpwstr>
  </property>
  <property fmtid="{D5CDD505-2E9C-101B-9397-08002B2CF9AE}" pid="4" name="MSIP_Label_fe6ee112-9e5c-4f16-b63d-fcad06e1707e_Method">
    <vt:lpwstr>Standard</vt:lpwstr>
  </property>
  <property fmtid="{D5CDD505-2E9C-101B-9397-08002B2CF9AE}" pid="5" name="MSIP_Label_fe6ee112-9e5c-4f16-b63d-fcad06e1707e_Name">
    <vt:lpwstr>Internal Use</vt:lpwstr>
  </property>
  <property fmtid="{D5CDD505-2E9C-101B-9397-08002B2CF9AE}" pid="6" name="MSIP_Label_fe6ee112-9e5c-4f16-b63d-fcad06e1707e_SiteId">
    <vt:lpwstr>8ac76c91-e7f1-41ff-a89c-3553b2da2c17</vt:lpwstr>
  </property>
  <property fmtid="{D5CDD505-2E9C-101B-9397-08002B2CF9AE}" pid="7" name="MSIP_Label_fe6ee112-9e5c-4f16-b63d-fcad06e1707e_ActionId">
    <vt:lpwstr>e350d484-6aea-4e58-a95b-d74cb4debe7f</vt:lpwstr>
  </property>
  <property fmtid="{D5CDD505-2E9C-101B-9397-08002B2CF9AE}" pid="8" name="MSIP_Label_fe6ee112-9e5c-4f16-b63d-fcad06e1707e_ContentBits">
    <vt:lpwstr>0</vt:lpwstr>
  </property>
  <property fmtid="{D5CDD505-2E9C-101B-9397-08002B2CF9AE}" pid="9" name="MSIP_Label_fe6ee112-9e5c-4f16-b63d-fcad06e1707e_Tag">
    <vt:lpwstr>10, 3, 0, 1</vt:lpwstr>
  </property>
</Properties>
</file>